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0340" windowHeight="71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55" i="1"/>
  <c r="F54"/>
  <c r="F53"/>
  <c r="F52"/>
  <c r="F51"/>
  <c r="F50"/>
  <c r="C48"/>
  <c r="I48" s="1"/>
  <c r="H48" s="1"/>
  <c r="I47"/>
  <c r="H47" s="1"/>
  <c r="I46"/>
  <c r="H46" s="1"/>
  <c r="H45"/>
  <c r="J45" s="1"/>
  <c r="J44"/>
  <c r="H44"/>
  <c r="G43"/>
  <c r="F43"/>
  <c r="C43" s="1"/>
  <c r="I43" s="1"/>
  <c r="G42"/>
  <c r="F42"/>
  <c r="C42" s="1"/>
  <c r="G41"/>
  <c r="F41"/>
  <c r="C41"/>
  <c r="I41" s="1"/>
  <c r="H41" s="1"/>
  <c r="C40"/>
  <c r="I40" s="1"/>
  <c r="H40" s="1"/>
  <c r="G39"/>
  <c r="E39"/>
  <c r="C39"/>
  <c r="J39" s="1"/>
  <c r="H39" s="1"/>
  <c r="G38"/>
  <c r="E38"/>
  <c r="C38" s="1"/>
  <c r="J38" s="1"/>
  <c r="H38" s="1"/>
  <c r="G37"/>
  <c r="E37"/>
  <c r="C37" s="1"/>
  <c r="J37" s="1"/>
  <c r="H37" s="1"/>
  <c r="G36"/>
  <c r="G33" s="1"/>
  <c r="E36"/>
  <c r="C36" s="1"/>
  <c r="C35"/>
  <c r="J35" s="1"/>
  <c r="G34"/>
  <c r="E34"/>
  <c r="E33" s="1"/>
  <c r="D34"/>
  <c r="C34"/>
  <c r="I34" s="1"/>
  <c r="F33"/>
  <c r="D33"/>
  <c r="G32"/>
  <c r="G60" s="1"/>
  <c r="F32"/>
  <c r="F60" s="1"/>
  <c r="C60" s="1"/>
  <c r="I31"/>
  <c r="H31" s="1"/>
  <c r="J30"/>
  <c r="H30" s="1"/>
  <c r="I29"/>
  <c r="G28"/>
  <c r="G59" s="1"/>
  <c r="F28"/>
  <c r="G27"/>
  <c r="F27"/>
  <c r="C27"/>
  <c r="I27" s="1"/>
  <c r="H27" s="1"/>
  <c r="G26"/>
  <c r="F26"/>
  <c r="C26" s="1"/>
  <c r="I26" s="1"/>
  <c r="H26" s="1"/>
  <c r="C25"/>
  <c r="I25" s="1"/>
  <c r="H25" s="1"/>
  <c r="G24"/>
  <c r="E24"/>
  <c r="C24" s="1"/>
  <c r="G23"/>
  <c r="E23"/>
  <c r="C23"/>
  <c r="J23" s="1"/>
  <c r="H23" s="1"/>
  <c r="C22"/>
  <c r="J22" s="1"/>
  <c r="H22" s="1"/>
  <c r="G21"/>
  <c r="E21"/>
  <c r="C21" s="1"/>
  <c r="C20"/>
  <c r="J20" s="1"/>
  <c r="G19"/>
  <c r="G18" s="1"/>
  <c r="E19"/>
  <c r="D19"/>
  <c r="C19" s="1"/>
  <c r="F18"/>
  <c r="E18"/>
  <c r="D18"/>
  <c r="G17"/>
  <c r="F17"/>
  <c r="F58" s="1"/>
  <c r="C58" s="1"/>
  <c r="H16"/>
  <c r="G15"/>
  <c r="J15" s="1"/>
  <c r="H15" s="1"/>
  <c r="G14"/>
  <c r="G57" s="1"/>
  <c r="F14"/>
  <c r="G13"/>
  <c r="G56" s="1"/>
  <c r="F13"/>
  <c r="F56" s="1"/>
  <c r="C56" s="1"/>
  <c r="C13"/>
  <c r="I13" s="1"/>
  <c r="H13" s="1"/>
  <c r="G12"/>
  <c r="E12"/>
  <c r="E55" s="1"/>
  <c r="C55" s="1"/>
  <c r="G11"/>
  <c r="G54" s="1"/>
  <c r="E11"/>
  <c r="E54" s="1"/>
  <c r="C11"/>
  <c r="J11" s="1"/>
  <c r="H11" s="1"/>
  <c r="G10"/>
  <c r="G53" s="1"/>
  <c r="E10"/>
  <c r="E53" s="1"/>
  <c r="C53" s="1"/>
  <c r="G9"/>
  <c r="G52" s="1"/>
  <c r="E9"/>
  <c r="E52" s="1"/>
  <c r="C9"/>
  <c r="J9" s="1"/>
  <c r="H9" s="1"/>
  <c r="G8"/>
  <c r="G51" s="1"/>
  <c r="E8"/>
  <c r="E51" s="1"/>
  <c r="C51" s="1"/>
  <c r="G7"/>
  <c r="G50" s="1"/>
  <c r="E7"/>
  <c r="E50" s="1"/>
  <c r="D7"/>
  <c r="D50" s="1"/>
  <c r="F6"/>
  <c r="D6"/>
  <c r="E6" l="1"/>
  <c r="G6"/>
  <c r="E49"/>
  <c r="C8"/>
  <c r="J8" s="1"/>
  <c r="J6" s="1"/>
  <c r="C10"/>
  <c r="J10" s="1"/>
  <c r="H10" s="1"/>
  <c r="C12"/>
  <c r="J12" s="1"/>
  <c r="H12" s="1"/>
  <c r="G55"/>
  <c r="I56"/>
  <c r="H56" s="1"/>
  <c r="F57"/>
  <c r="C57" s="1"/>
  <c r="I57" s="1"/>
  <c r="H57" s="1"/>
  <c r="C17"/>
  <c r="I17" s="1"/>
  <c r="H17" s="1"/>
  <c r="G58"/>
  <c r="J21"/>
  <c r="H21" s="1"/>
  <c r="J24"/>
  <c r="H24" s="1"/>
  <c r="F59"/>
  <c r="C59" s="1"/>
  <c r="J59" s="1"/>
  <c r="H59" s="1"/>
  <c r="H29"/>
  <c r="I42"/>
  <c r="H42" s="1"/>
  <c r="H8"/>
  <c r="C52"/>
  <c r="J52" s="1"/>
  <c r="H52" s="1"/>
  <c r="C54"/>
  <c r="J54" s="1"/>
  <c r="H54" s="1"/>
  <c r="C33"/>
  <c r="J36"/>
  <c r="H36" s="1"/>
  <c r="C50"/>
  <c r="D49"/>
  <c r="I19"/>
  <c r="H20"/>
  <c r="H34"/>
  <c r="H35"/>
  <c r="G49"/>
  <c r="J51"/>
  <c r="J53"/>
  <c r="H53" s="1"/>
  <c r="J55"/>
  <c r="H55" s="1"/>
  <c r="I58"/>
  <c r="H58" s="1"/>
  <c r="I60"/>
  <c r="H60" s="1"/>
  <c r="C7"/>
  <c r="C14"/>
  <c r="I14" s="1"/>
  <c r="H14" s="1"/>
  <c r="C28"/>
  <c r="J28" s="1"/>
  <c r="H28" s="1"/>
  <c r="C32"/>
  <c r="I32" s="1"/>
  <c r="H32" s="1"/>
  <c r="J43"/>
  <c r="H43" s="1"/>
  <c r="F49" l="1"/>
  <c r="I33"/>
  <c r="I7"/>
  <c r="C6"/>
  <c r="H51"/>
  <c r="J49"/>
  <c r="H19"/>
  <c r="H18" s="1"/>
  <c r="M18" s="1"/>
  <c r="I18"/>
  <c r="I50"/>
  <c r="C49"/>
  <c r="J33"/>
  <c r="C18"/>
  <c r="H33"/>
  <c r="J18"/>
  <c r="I49" l="1"/>
  <c r="H50"/>
  <c r="H49" s="1"/>
  <c r="H7"/>
  <c r="H6" s="1"/>
  <c r="I6"/>
</calcChain>
</file>

<file path=xl/sharedStrings.xml><?xml version="1.0" encoding="utf-8"?>
<sst xmlns="http://schemas.openxmlformats.org/spreadsheetml/2006/main" count="76" uniqueCount="42">
  <si>
    <t>TỔNG HỢP SỐ LIỆU QUYẾT TOÁN CÁC TRƯỜNG NĂM 2023</t>
  </si>
  <si>
    <t>Nội dung</t>
  </si>
  <si>
    <t>Kinh phí được sử dụng trong năm 2023</t>
  </si>
  <si>
    <t>Kinh phí quyết toán</t>
  </si>
  <si>
    <t>Kinh phí còn lại chưa sử dụng hết</t>
  </si>
  <si>
    <t>Ghi chú</t>
  </si>
  <si>
    <t>Tổng cộng</t>
  </si>
  <si>
    <t>Số dư kinh phí năm trước chuyển sang</t>
  </si>
  <si>
    <t>Dự toán giao đầu năm</t>
  </si>
  <si>
    <t>Dự toán bổ sung trong năm</t>
  </si>
  <si>
    <t>Kinh phí đề nghị chuyển sang năm sau sử  dụng</t>
  </si>
  <si>
    <t>Kinh phí đề nghị hủy bỏ</t>
  </si>
  <si>
    <t>A</t>
  </si>
  <si>
    <t>B</t>
  </si>
  <si>
    <t>1=2+3+4</t>
  </si>
  <si>
    <t>6=7+8</t>
  </si>
  <si>
    <t>I</t>
  </si>
  <si>
    <t>BẬC MẦM NON (071)</t>
  </si>
  <si>
    <t>Kinh phí tự chủ giao đầu năm (13)</t>
  </si>
  <si>
    <t>KP ăn trưa trẻ 3,4,5 tuổi</t>
  </si>
  <si>
    <t>Hỗ trợ chi phí học tập</t>
  </si>
  <si>
    <t xml:space="preserve">Cấp bù học phí </t>
  </si>
  <si>
    <t>KP hỗ trợ trẻ khuyết tật (KT)</t>
  </si>
  <si>
    <t>KP giáo viên dạy trẻ khuyết tật</t>
  </si>
  <si>
    <t>KP bổ sung sau 30/9 - Phần mềm, nhà bếp và điện 3 fa (15)</t>
  </si>
  <si>
    <t>Kinh phí bổ sung theo NĐ 24 (14)</t>
  </si>
  <si>
    <t xml:space="preserve">Mua sắm CSVC (gói 7,1 tỷ) </t>
  </si>
  <si>
    <t>Bổ sung kinh phí mua máy tính</t>
  </si>
  <si>
    <t>Kinh phí bổ sung GV nâng chuẩn (15)</t>
  </si>
  <si>
    <t>II</t>
  </si>
  <si>
    <t>BẬC TIỂU HỌC (072)</t>
  </si>
  <si>
    <t>Kinh phí bổ sung tinh giản biên chế (15)</t>
  </si>
  <si>
    <t>Kinh phi mua sắm thiết bị lớp 4</t>
  </si>
  <si>
    <t>Kinh phi mua sắm bàn ghế bán trú</t>
  </si>
  <si>
    <t>Kinh phí bổ sung sửa chữa CSVC Điền An (15)</t>
  </si>
  <si>
    <t>III</t>
  </si>
  <si>
    <t>BẬC THSC (073)</t>
  </si>
  <si>
    <t>Kinh phi mua sắm thiết bị lớp 8</t>
  </si>
  <si>
    <t>Mua sắm máy tính ( gói 1,2 tỷ)</t>
  </si>
  <si>
    <t>Bổ sung kinh phí mua máy tính (652 triệu)</t>
  </si>
  <si>
    <t>IV</t>
  </si>
  <si>
    <t>CỘNG TOÀN NGÀNH</t>
  </si>
</sst>
</file>

<file path=xl/styles.xml><?xml version="1.0" encoding="utf-8"?>
<styleSheet xmlns="http://schemas.openxmlformats.org/spreadsheetml/2006/main">
  <numFmts count="5">
    <numFmt numFmtId="41" formatCode="_-* #,##0\ _₫_-;\-* #,##0\ _₫_-;_-* &quot;-&quot;\ _₫_-;_-@_-"/>
    <numFmt numFmtId="43" formatCode="_-* #,##0.00\ _₫_-;\-* #,##0.00\ _₫_-;_-* &quot;-&quot;??\ _₫_-;_-@_-"/>
    <numFmt numFmtId="164" formatCode="#,##0;[Red]#,##0"/>
    <numFmt numFmtId="165" formatCode="_(* #,##0_);_(* \(#,##0\);_(* &quot;-&quot;_);_(@_)"/>
    <numFmt numFmtId="167" formatCode="_(* #,##0_);_(* \(#,##0\);_(* &quot;-&quot;??_);_(@_)"/>
  </numFmts>
  <fonts count="26">
    <font>
      <sz val="12"/>
      <color theme="1"/>
      <name val="Times New Roman"/>
      <family val="2"/>
      <charset val="163"/>
    </font>
    <font>
      <sz val="12"/>
      <color theme="1"/>
      <name val="Times New Roman"/>
      <family val="2"/>
      <charset val="163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  <charset val="163"/>
    </font>
    <font>
      <b/>
      <sz val="11"/>
      <color rgb="FFFF0000"/>
      <name val="Times New Roman"/>
      <family val="1"/>
    </font>
    <font>
      <b/>
      <sz val="9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9"/>
      <color rgb="FF000000"/>
      <name val="Times New Roman"/>
      <family val="1"/>
    </font>
    <font>
      <i/>
      <sz val="11"/>
      <color indexed="8"/>
      <name val="Times New Roman"/>
      <family val="1"/>
    </font>
    <font>
      <b/>
      <i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sz val="13"/>
      <color rgb="FFFF0000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3"/>
      <name val="Times New Roman"/>
      <family val="1"/>
    </font>
    <font>
      <i/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/>
    <xf numFmtId="3" fontId="4" fillId="2" borderId="1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left" vertical="center" wrapText="1"/>
    </xf>
    <xf numFmtId="165" fontId="9" fillId="2" borderId="1" xfId="0" applyNumberFormat="1" applyFont="1" applyFill="1" applyBorder="1" applyAlignment="1"/>
    <xf numFmtId="0" fontId="10" fillId="2" borderId="1" xfId="0" applyFont="1" applyFill="1" applyBorder="1" applyAlignment="1"/>
    <xf numFmtId="164" fontId="11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left" vertical="center" wrapText="1"/>
    </xf>
    <xf numFmtId="165" fontId="9" fillId="2" borderId="1" xfId="2" applyNumberFormat="1" applyFont="1" applyFill="1" applyBorder="1" applyAlignment="1"/>
    <xf numFmtId="165" fontId="13" fillId="2" borderId="1" xfId="2" applyNumberFormat="1" applyFont="1" applyFill="1" applyBorder="1" applyAlignment="1"/>
    <xf numFmtId="164" fontId="11" fillId="4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left" vertical="center" wrapText="1"/>
    </xf>
    <xf numFmtId="165" fontId="9" fillId="4" borderId="1" xfId="2" applyNumberFormat="1" applyFont="1" applyFill="1" applyBorder="1" applyAlignment="1"/>
    <xf numFmtId="165" fontId="13" fillId="4" borderId="1" xfId="2" applyNumberFormat="1" applyFont="1" applyFill="1" applyBorder="1" applyAlignment="1"/>
    <xf numFmtId="0" fontId="10" fillId="4" borderId="1" xfId="0" applyFont="1" applyFill="1" applyBorder="1" applyAlignment="1"/>
    <xf numFmtId="0" fontId="3" fillId="4" borderId="0" xfId="0" applyFont="1" applyFill="1" applyAlignment="1"/>
    <xf numFmtId="164" fontId="14" fillId="2" borderId="1" xfId="0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 applyAlignment="1"/>
    <xf numFmtId="164" fontId="15" fillId="2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left" vertical="center" wrapText="1"/>
    </xf>
    <xf numFmtId="165" fontId="17" fillId="2" borderId="1" xfId="2" applyNumberFormat="1" applyFont="1" applyFill="1" applyBorder="1" applyAlignment="1"/>
    <xf numFmtId="165" fontId="18" fillId="2" borderId="1" xfId="2" applyNumberFormat="1" applyFont="1" applyFill="1" applyBorder="1" applyAlignment="1"/>
    <xf numFmtId="0" fontId="16" fillId="2" borderId="1" xfId="0" applyFont="1" applyFill="1" applyBorder="1" applyAlignment="1"/>
    <xf numFmtId="0" fontId="19" fillId="2" borderId="0" xfId="0" applyFont="1" applyFill="1" applyAlignment="1"/>
    <xf numFmtId="167" fontId="3" fillId="2" borderId="0" xfId="1" applyNumberFormat="1" applyFont="1" applyFill="1" applyAlignment="1"/>
    <xf numFmtId="164" fontId="14" fillId="4" borderId="1" xfId="0" applyNumberFormat="1" applyFont="1" applyFill="1" applyBorder="1" applyAlignment="1">
      <alignment horizontal="center" vertical="center" wrapText="1"/>
    </xf>
    <xf numFmtId="165" fontId="3" fillId="4" borderId="0" xfId="0" applyNumberFormat="1" applyFont="1" applyFill="1" applyAlignment="1"/>
    <xf numFmtId="164" fontId="20" fillId="2" borderId="1" xfId="0" applyNumberFormat="1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left" vertical="center" wrapText="1"/>
    </xf>
    <xf numFmtId="165" fontId="22" fillId="2" borderId="1" xfId="2" applyNumberFormat="1" applyFont="1" applyFill="1" applyBorder="1" applyAlignment="1"/>
    <xf numFmtId="165" fontId="23" fillId="2" borderId="1" xfId="2" applyNumberFormat="1" applyFont="1" applyFill="1" applyBorder="1" applyAlignment="1"/>
    <xf numFmtId="0" fontId="21" fillId="2" borderId="1" xfId="0" applyFont="1" applyFill="1" applyBorder="1" applyAlignment="1"/>
    <xf numFmtId="0" fontId="24" fillId="2" borderId="0" xfId="0" applyFont="1" applyFill="1" applyAlignment="1"/>
    <xf numFmtId="167" fontId="10" fillId="4" borderId="0" xfId="1" applyNumberFormat="1" applyFont="1" applyFill="1" applyAlignment="1"/>
    <xf numFmtId="165" fontId="10" fillId="4" borderId="0" xfId="0" applyNumberFormat="1" applyFont="1" applyFill="1" applyAlignment="1"/>
    <xf numFmtId="164" fontId="25" fillId="2" borderId="1" xfId="0" applyNumberFormat="1" applyFont="1" applyFill="1" applyBorder="1" applyAlignment="1">
      <alignment horizontal="center" vertical="center" wrapText="1"/>
    </xf>
    <xf numFmtId="165" fontId="13" fillId="2" borderId="0" xfId="2" applyNumberFormat="1" applyFont="1" applyFill="1" applyAlignment="1"/>
    <xf numFmtId="167" fontId="3" fillId="2" borderId="0" xfId="0" applyNumberFormat="1" applyFont="1" applyFill="1" applyAlignment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&#7920;%20TO&#193;N%20C&#193;C%20HO&#7840;T%20&#272;&#7896;NG%20CHI%20TI&#7870;T%20NG&#192;NH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ỔNG HỢP TỪNG NGUỒN"/>
      <sheetName val="CHI TIẾT CÁC TRƯỜNG"/>
    </sheetNames>
    <sheetDataSet>
      <sheetData sheetId="0"/>
      <sheetData sheetId="1">
        <row r="407">
          <cell r="I407">
            <v>68151890000</v>
          </cell>
          <cell r="U407">
            <v>69422837722</v>
          </cell>
        </row>
        <row r="410">
          <cell r="H410">
            <v>1038400000</v>
          </cell>
          <cell r="T410">
            <v>814560000</v>
          </cell>
        </row>
        <row r="411">
          <cell r="H411">
            <v>0</v>
          </cell>
          <cell r="T411">
            <v>9280000</v>
          </cell>
        </row>
        <row r="412">
          <cell r="O412">
            <v>855450000</v>
          </cell>
          <cell r="T412">
            <v>696375000</v>
          </cell>
        </row>
        <row r="413">
          <cell r="O413">
            <v>-5925000</v>
          </cell>
          <cell r="T413">
            <v>117300000</v>
          </cell>
        </row>
        <row r="414">
          <cell r="O414">
            <v>182538000</v>
          </cell>
          <cell r="T414">
            <v>124115500</v>
          </cell>
        </row>
        <row r="415">
          <cell r="O415">
            <v>15871000</v>
          </cell>
          <cell r="T415">
            <v>2346000</v>
          </cell>
        </row>
        <row r="416">
          <cell r="O416">
            <v>70362000</v>
          </cell>
          <cell r="T416">
            <v>26224000</v>
          </cell>
        </row>
        <row r="417">
          <cell r="O417">
            <v>22737000</v>
          </cell>
          <cell r="T417">
            <v>11520000</v>
          </cell>
        </row>
        <row r="418">
          <cell r="O418">
            <v>422643000</v>
          </cell>
          <cell r="T418">
            <v>260813864</v>
          </cell>
        </row>
        <row r="419">
          <cell r="O419">
            <v>37300000</v>
          </cell>
          <cell r="T419">
            <v>126311083</v>
          </cell>
        </row>
        <row r="420">
          <cell r="O420">
            <v>1622206800</v>
          </cell>
          <cell r="T420">
            <v>1615153000</v>
          </cell>
        </row>
        <row r="421">
          <cell r="O421">
            <v>6504000000</v>
          </cell>
          <cell r="T421">
            <v>6164899447</v>
          </cell>
        </row>
        <row r="422">
          <cell r="O422">
            <v>14000000</v>
          </cell>
          <cell r="T422">
            <v>13000000</v>
          </cell>
        </row>
        <row r="635">
          <cell r="I635">
            <v>86627354000</v>
          </cell>
          <cell r="U635">
            <v>87188006595</v>
          </cell>
          <cell r="Y635">
            <v>2513772306</v>
          </cell>
        </row>
        <row r="638">
          <cell r="O638">
            <v>1585650000</v>
          </cell>
          <cell r="T638">
            <v>1438499000</v>
          </cell>
        </row>
        <row r="639">
          <cell r="O639">
            <v>48625000</v>
          </cell>
          <cell r="T639">
            <v>165750000</v>
          </cell>
        </row>
        <row r="640">
          <cell r="O640">
            <v>420869000</v>
          </cell>
          <cell r="T640">
            <v>213951000</v>
          </cell>
        </row>
        <row r="641">
          <cell r="O641">
            <v>-49287000</v>
          </cell>
          <cell r="T641">
            <v>41157000</v>
          </cell>
        </row>
        <row r="642">
          <cell r="O642">
            <v>1589059000</v>
          </cell>
          <cell r="T642">
            <v>1136417265</v>
          </cell>
        </row>
        <row r="643">
          <cell r="O643">
            <v>-180600000</v>
          </cell>
          <cell r="T643">
            <v>135642258</v>
          </cell>
        </row>
        <row r="644">
          <cell r="O644">
            <v>7830000000</v>
          </cell>
          <cell r="T644">
            <v>7710493434</v>
          </cell>
        </row>
        <row r="645">
          <cell r="O645">
            <v>950000000</v>
          </cell>
          <cell r="T645">
            <v>861550000</v>
          </cell>
        </row>
        <row r="646">
          <cell r="O646">
            <v>621039000</v>
          </cell>
          <cell r="T646">
            <v>621038597</v>
          </cell>
        </row>
        <row r="647">
          <cell r="O647">
            <v>100000000</v>
          </cell>
          <cell r="T647">
            <v>100000000</v>
          </cell>
        </row>
        <row r="841">
          <cell r="D841">
            <v>1486114250</v>
          </cell>
          <cell r="I841">
            <v>84175519000</v>
          </cell>
          <cell r="U841">
            <v>83102837571</v>
          </cell>
        </row>
        <row r="844">
          <cell r="O844">
            <v>1019850000</v>
          </cell>
          <cell r="T844">
            <v>874760000</v>
          </cell>
        </row>
        <row r="845">
          <cell r="O845">
            <v>-42700000</v>
          </cell>
          <cell r="T845">
            <v>0</v>
          </cell>
        </row>
        <row r="846">
          <cell r="H846">
            <v>233053000</v>
          </cell>
          <cell r="T846">
            <v>196425000</v>
          </cell>
        </row>
        <row r="847">
          <cell r="H847">
            <v>-15871000</v>
          </cell>
          <cell r="T847">
            <v>0</v>
          </cell>
        </row>
        <row r="848">
          <cell r="O848">
            <v>291872000</v>
          </cell>
          <cell r="T848">
            <v>184176000</v>
          </cell>
        </row>
        <row r="849">
          <cell r="O849">
            <v>26550000</v>
          </cell>
          <cell r="T849">
            <v>0</v>
          </cell>
        </row>
        <row r="850">
          <cell r="O850">
            <v>1258541000</v>
          </cell>
          <cell r="T850">
            <v>1249138432</v>
          </cell>
        </row>
        <row r="851">
          <cell r="O851">
            <v>122200000</v>
          </cell>
          <cell r="T851">
            <v>22300000</v>
          </cell>
        </row>
        <row r="852">
          <cell r="O852">
            <v>7919000000</v>
          </cell>
          <cell r="T852">
            <v>7747804355</v>
          </cell>
        </row>
        <row r="853">
          <cell r="O853">
            <v>250000000</v>
          </cell>
          <cell r="T853">
            <v>200000000</v>
          </cell>
        </row>
        <row r="854">
          <cell r="O854">
            <v>603441000</v>
          </cell>
          <cell r="T854">
            <v>603441000</v>
          </cell>
        </row>
        <row r="857">
          <cell r="D857">
            <v>3742645253</v>
          </cell>
        </row>
        <row r="858">
          <cell r="D858">
            <v>2583568455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9"/>
  <sheetViews>
    <sheetView tabSelected="1" topLeftCell="C54" workbookViewId="0">
      <selection activeCell="I61" sqref="I61"/>
    </sheetView>
  </sheetViews>
  <sheetFormatPr defaultRowHeight="16.5"/>
  <cols>
    <col min="1" max="1" width="5.875" style="2" customWidth="1"/>
    <col min="2" max="2" width="21.625" style="2" customWidth="1"/>
    <col min="3" max="3" width="15.25" style="2" customWidth="1"/>
    <col min="4" max="5" width="16.625" style="2" bestFit="1" customWidth="1"/>
    <col min="6" max="6" width="15.5" style="2" bestFit="1" customWidth="1"/>
    <col min="7" max="7" width="17.125" style="2" bestFit="1" customWidth="1"/>
    <col min="8" max="8" width="13.875" style="2" bestFit="1" customWidth="1"/>
    <col min="9" max="9" width="15.5" style="2" bestFit="1" customWidth="1"/>
    <col min="10" max="10" width="10.5" style="2" bestFit="1" customWidth="1"/>
    <col min="11" max="16384" width="9" style="2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>
      <c r="A3" s="3"/>
      <c r="B3" s="3" t="s">
        <v>1</v>
      </c>
      <c r="C3" s="4" t="s">
        <v>2</v>
      </c>
      <c r="D3" s="5"/>
      <c r="E3" s="5"/>
      <c r="F3" s="6"/>
      <c r="G3" s="7" t="s">
        <v>3</v>
      </c>
      <c r="H3" s="8" t="s">
        <v>4</v>
      </c>
      <c r="I3" s="9"/>
      <c r="J3" s="10"/>
      <c r="K3" s="3" t="s">
        <v>5</v>
      </c>
    </row>
    <row r="4" spans="1:11" ht="85.5">
      <c r="A4" s="3"/>
      <c r="B4" s="3"/>
      <c r="C4" s="11" t="s">
        <v>6</v>
      </c>
      <c r="D4" s="12" t="s">
        <v>7</v>
      </c>
      <c r="E4" s="12" t="s">
        <v>8</v>
      </c>
      <c r="F4" s="12" t="s">
        <v>9</v>
      </c>
      <c r="G4" s="13"/>
      <c r="H4" s="11" t="s">
        <v>6</v>
      </c>
      <c r="I4" s="12" t="s">
        <v>10</v>
      </c>
      <c r="J4" s="12" t="s">
        <v>11</v>
      </c>
      <c r="K4" s="3"/>
    </row>
    <row r="5" spans="1:11">
      <c r="A5" s="14" t="s">
        <v>12</v>
      </c>
      <c r="B5" s="15" t="s">
        <v>13</v>
      </c>
      <c r="C5" s="15" t="s">
        <v>14</v>
      </c>
      <c r="D5" s="15">
        <v>2</v>
      </c>
      <c r="E5" s="15">
        <v>3</v>
      </c>
      <c r="F5" s="15">
        <v>4</v>
      </c>
      <c r="G5" s="15">
        <v>5</v>
      </c>
      <c r="H5" s="15" t="s">
        <v>15</v>
      </c>
      <c r="I5" s="15">
        <v>7</v>
      </c>
      <c r="J5" s="15">
        <v>8</v>
      </c>
      <c r="K5" s="15">
        <v>9</v>
      </c>
    </row>
    <row r="6" spans="1:11" ht="42" customHeight="1">
      <c r="A6" s="16" t="s">
        <v>16</v>
      </c>
      <c r="B6" s="17" t="s">
        <v>17</v>
      </c>
      <c r="C6" s="18">
        <f>SUM(C7:C17)</f>
        <v>86457643053</v>
      </c>
      <c r="D6" s="18">
        <f t="shared" ref="D6:J6" si="0">SUM(D7:D17)</f>
        <v>3742645253</v>
      </c>
      <c r="E6" s="18">
        <f t="shared" si="0"/>
        <v>70791266000</v>
      </c>
      <c r="F6" s="18">
        <f t="shared" si="0"/>
        <v>8140206800</v>
      </c>
      <c r="G6" s="18">
        <f t="shared" si="0"/>
        <v>83181237616</v>
      </c>
      <c r="H6" s="18">
        <f>SUM(H7:H17)</f>
        <v>3276405437</v>
      </c>
      <c r="I6" s="18">
        <f t="shared" si="0"/>
        <v>2818851884</v>
      </c>
      <c r="J6" s="18">
        <f t="shared" si="0"/>
        <v>457553553</v>
      </c>
      <c r="K6" s="19"/>
    </row>
    <row r="7" spans="1:11" ht="42" customHeight="1">
      <c r="A7" s="20">
        <v>1</v>
      </c>
      <c r="B7" s="21" t="s">
        <v>18</v>
      </c>
      <c r="C7" s="22">
        <f>SUM(D7:F7)</f>
        <v>71894535253</v>
      </c>
      <c r="D7" s="23">
        <f>'[1]CHI TIẾT CÁC TRƯỜNG'!D857</f>
        <v>3742645253</v>
      </c>
      <c r="E7" s="23">
        <f>'[1]CHI TIẾT CÁC TRƯỜNG'!I407</f>
        <v>68151890000</v>
      </c>
      <c r="F7" s="23"/>
      <c r="G7" s="22">
        <f>'[1]CHI TIẾT CÁC TRƯỜNG'!U407</f>
        <v>69422837722</v>
      </c>
      <c r="H7" s="22">
        <f>SUM(I7:J7)</f>
        <v>2471697531</v>
      </c>
      <c r="I7" s="23">
        <f>C7-G7</f>
        <v>2471697531</v>
      </c>
      <c r="J7" s="23"/>
      <c r="K7" s="19"/>
    </row>
    <row r="8" spans="1:11" ht="42" customHeight="1">
      <c r="A8" s="20">
        <v>2</v>
      </c>
      <c r="B8" s="21" t="s">
        <v>19</v>
      </c>
      <c r="C8" s="22">
        <f t="shared" ref="C8:C17" si="1">SUM(D8:F8)</f>
        <v>1038400000</v>
      </c>
      <c r="D8" s="23"/>
      <c r="E8" s="23">
        <f>'[1]CHI TIẾT CÁC TRƯỜNG'!H410+'[1]CHI TIẾT CÁC TRƯỜNG'!H411</f>
        <v>1038400000</v>
      </c>
      <c r="F8" s="23"/>
      <c r="G8" s="23">
        <f>'[1]CHI TIẾT CÁC TRƯỜNG'!T410+'[1]CHI TIẾT CÁC TRƯỜNG'!T411</f>
        <v>823840000</v>
      </c>
      <c r="H8" s="22">
        <f t="shared" ref="H8:H17" si="2">SUM(I8:J8)</f>
        <v>214560000</v>
      </c>
      <c r="I8" s="23"/>
      <c r="J8" s="23">
        <f>C8-G8</f>
        <v>214560000</v>
      </c>
      <c r="K8" s="19"/>
    </row>
    <row r="9" spans="1:11" ht="42" customHeight="1">
      <c r="A9" s="20">
        <v>3</v>
      </c>
      <c r="B9" s="21" t="s">
        <v>20</v>
      </c>
      <c r="C9" s="22">
        <f t="shared" si="1"/>
        <v>849525000</v>
      </c>
      <c r="D9" s="23"/>
      <c r="E9" s="23">
        <f>'[1]CHI TIẾT CÁC TRƯỜNG'!O412+'[1]CHI TIẾT CÁC TRƯỜNG'!O413</f>
        <v>849525000</v>
      </c>
      <c r="F9" s="23"/>
      <c r="G9" s="23">
        <f>'[1]CHI TIẾT CÁC TRƯỜNG'!T412+'[1]CHI TIẾT CÁC TRƯỜNG'!T413</f>
        <v>813675000</v>
      </c>
      <c r="H9" s="22">
        <f t="shared" si="2"/>
        <v>35850000</v>
      </c>
      <c r="I9" s="23"/>
      <c r="J9" s="23">
        <f>C9-G9</f>
        <v>35850000</v>
      </c>
      <c r="K9" s="19"/>
    </row>
    <row r="10" spans="1:11" ht="42" customHeight="1">
      <c r="A10" s="20">
        <v>4</v>
      </c>
      <c r="B10" s="21" t="s">
        <v>21</v>
      </c>
      <c r="C10" s="22">
        <f t="shared" si="1"/>
        <v>198409000</v>
      </c>
      <c r="D10" s="23"/>
      <c r="E10" s="23">
        <f>'[1]CHI TIẾT CÁC TRƯỜNG'!O414+'[1]CHI TIẾT CÁC TRƯỜNG'!O415</f>
        <v>198409000</v>
      </c>
      <c r="F10" s="23"/>
      <c r="G10" s="23">
        <f>'[1]CHI TIẾT CÁC TRƯỜNG'!T414+'[1]CHI TIẾT CÁC TRƯỜNG'!T415</f>
        <v>126461500</v>
      </c>
      <c r="H10" s="22">
        <f t="shared" si="2"/>
        <v>71947500</v>
      </c>
      <c r="I10" s="23"/>
      <c r="J10" s="23">
        <f>C10-G10</f>
        <v>71947500</v>
      </c>
      <c r="K10" s="19"/>
    </row>
    <row r="11" spans="1:11" ht="42" customHeight="1">
      <c r="A11" s="20">
        <v>5</v>
      </c>
      <c r="B11" s="21" t="s">
        <v>22</v>
      </c>
      <c r="C11" s="22">
        <f t="shared" si="1"/>
        <v>93099000</v>
      </c>
      <c r="D11" s="23"/>
      <c r="E11" s="23">
        <f>'[1]CHI TIẾT CÁC TRƯỜNG'!O416+'[1]CHI TIẾT CÁC TRƯỜNG'!O417</f>
        <v>93099000</v>
      </c>
      <c r="F11" s="23"/>
      <c r="G11" s="23">
        <f>'[1]CHI TIẾT CÁC TRƯỜNG'!T416+'[1]CHI TIẾT CÁC TRƯỜNG'!T417</f>
        <v>37744000</v>
      </c>
      <c r="H11" s="22">
        <f t="shared" si="2"/>
        <v>55355000</v>
      </c>
      <c r="I11" s="23"/>
      <c r="J11" s="23">
        <f>C11-G11</f>
        <v>55355000</v>
      </c>
      <c r="K11" s="19"/>
    </row>
    <row r="12" spans="1:11" ht="42" customHeight="1">
      <c r="A12" s="20">
        <v>6</v>
      </c>
      <c r="B12" s="21" t="s">
        <v>23</v>
      </c>
      <c r="C12" s="22">
        <f t="shared" si="1"/>
        <v>459943000</v>
      </c>
      <c r="D12" s="23"/>
      <c r="E12" s="23">
        <f>'[1]CHI TIẾT CÁC TRƯỜNG'!O418+'[1]CHI TIẾT CÁC TRƯỜNG'!O419</f>
        <v>459943000</v>
      </c>
      <c r="F12" s="23"/>
      <c r="G12" s="23">
        <f>'[1]CHI TIẾT CÁC TRƯỜNG'!T418+'[1]CHI TIẾT CÁC TRƯỜNG'!T419</f>
        <v>387124947</v>
      </c>
      <c r="H12" s="22">
        <f t="shared" si="2"/>
        <v>72818053</v>
      </c>
      <c r="I12" s="23"/>
      <c r="J12" s="23">
        <f>C12-G12</f>
        <v>72818053</v>
      </c>
      <c r="K12" s="19"/>
    </row>
    <row r="13" spans="1:11" ht="42" customHeight="1">
      <c r="A13" s="20">
        <v>7</v>
      </c>
      <c r="B13" s="21" t="s">
        <v>24</v>
      </c>
      <c r="C13" s="22">
        <f t="shared" si="1"/>
        <v>1622206800</v>
      </c>
      <c r="D13" s="23"/>
      <c r="E13" s="23"/>
      <c r="F13" s="23">
        <f>'[1]CHI TIẾT CÁC TRƯỜNG'!O420</f>
        <v>1622206800</v>
      </c>
      <c r="G13" s="23">
        <f>'[1]CHI TIẾT CÁC TRƯỜNG'!T420</f>
        <v>1615153000</v>
      </c>
      <c r="H13" s="22">
        <f t="shared" si="2"/>
        <v>7053800</v>
      </c>
      <c r="I13" s="23">
        <f>C13-G13</f>
        <v>7053800</v>
      </c>
      <c r="J13" s="23"/>
      <c r="K13" s="19"/>
    </row>
    <row r="14" spans="1:11" ht="42" customHeight="1">
      <c r="A14" s="20">
        <v>8</v>
      </c>
      <c r="B14" s="21" t="s">
        <v>25</v>
      </c>
      <c r="C14" s="22">
        <f t="shared" si="1"/>
        <v>6504000000</v>
      </c>
      <c r="D14" s="23"/>
      <c r="E14" s="23"/>
      <c r="F14" s="23">
        <f>'[1]CHI TIẾT CÁC TRƯỜNG'!O421</f>
        <v>6504000000</v>
      </c>
      <c r="G14" s="23">
        <f>'[1]CHI TIẾT CÁC TRƯỜNG'!T421</f>
        <v>6164899447</v>
      </c>
      <c r="H14" s="22">
        <f t="shared" si="2"/>
        <v>339100553</v>
      </c>
      <c r="I14" s="23">
        <f>C14-G14</f>
        <v>339100553</v>
      </c>
      <c r="J14" s="23"/>
      <c r="K14" s="19"/>
    </row>
    <row r="15" spans="1:11" s="29" customFormat="1" ht="42" customHeight="1">
      <c r="A15" s="24"/>
      <c r="B15" s="25" t="s">
        <v>26</v>
      </c>
      <c r="C15" s="26">
        <v>3450000000</v>
      </c>
      <c r="D15" s="27"/>
      <c r="E15" s="27"/>
      <c r="F15" s="27"/>
      <c r="G15" s="27">
        <f>3442757000+220000</f>
        <v>3442977000</v>
      </c>
      <c r="H15" s="26">
        <f t="shared" si="2"/>
        <v>7023000</v>
      </c>
      <c r="I15" s="27"/>
      <c r="J15" s="27">
        <f>C15-G15</f>
        <v>7023000</v>
      </c>
      <c r="K15" s="28"/>
    </row>
    <row r="16" spans="1:11" s="29" customFormat="1" ht="42" customHeight="1">
      <c r="A16" s="24"/>
      <c r="B16" s="25" t="s">
        <v>27</v>
      </c>
      <c r="C16" s="26">
        <v>333525000</v>
      </c>
      <c r="D16" s="27"/>
      <c r="E16" s="27"/>
      <c r="F16" s="27"/>
      <c r="G16" s="27">
        <v>333525000</v>
      </c>
      <c r="H16" s="26">
        <f t="shared" si="2"/>
        <v>0</v>
      </c>
      <c r="I16" s="27"/>
      <c r="J16" s="27"/>
      <c r="K16" s="28"/>
    </row>
    <row r="17" spans="1:13" ht="42" customHeight="1">
      <c r="A17" s="30">
        <v>9</v>
      </c>
      <c r="B17" s="21" t="s">
        <v>28</v>
      </c>
      <c r="C17" s="22">
        <f t="shared" si="1"/>
        <v>14000000</v>
      </c>
      <c r="D17" s="23"/>
      <c r="E17" s="23"/>
      <c r="F17" s="23">
        <f>'[1]CHI TIẾT CÁC TRƯỜNG'!O422</f>
        <v>14000000</v>
      </c>
      <c r="G17" s="23">
        <f>'[1]CHI TIẾT CÁC TRƯỜNG'!T422</f>
        <v>13000000</v>
      </c>
      <c r="H17" s="22">
        <f t="shared" si="2"/>
        <v>1000000</v>
      </c>
      <c r="I17" s="23">
        <f>C17-G17</f>
        <v>1000000</v>
      </c>
      <c r="J17" s="23"/>
      <c r="K17" s="19"/>
    </row>
    <row r="18" spans="1:13" ht="42" customHeight="1">
      <c r="A18" s="16" t="s">
        <v>29</v>
      </c>
      <c r="B18" s="17" t="s">
        <v>30</v>
      </c>
      <c r="C18" s="18">
        <f t="shared" ref="C18:J18" si="3">SUM(C19:C32)</f>
        <v>109082270455</v>
      </c>
      <c r="D18" s="18">
        <f t="shared" si="3"/>
        <v>2583568455</v>
      </c>
      <c r="E18" s="18">
        <f t="shared" si="3"/>
        <v>90041670000</v>
      </c>
      <c r="F18" s="18">
        <f t="shared" si="3"/>
        <v>9501039000</v>
      </c>
      <c r="G18" s="18">
        <f t="shared" si="3"/>
        <v>105624984549</v>
      </c>
      <c r="H18" s="18">
        <f t="shared" si="3"/>
        <v>3457285906</v>
      </c>
      <c r="I18" s="18">
        <f t="shared" si="3"/>
        <v>3082202026</v>
      </c>
      <c r="J18" s="18">
        <f t="shared" si="3"/>
        <v>375083880</v>
      </c>
      <c r="K18" s="19"/>
      <c r="L18" s="31"/>
      <c r="M18" s="31">
        <f>H18-'[1]CHI TIẾT CÁC TRƯỜNG'!Y635</f>
        <v>943513600</v>
      </c>
    </row>
    <row r="19" spans="1:13" ht="42" customHeight="1">
      <c r="A19" s="20">
        <v>1</v>
      </c>
      <c r="B19" s="21" t="s">
        <v>18</v>
      </c>
      <c r="C19" s="22">
        <f>SUM(D19:F19)</f>
        <v>89210922455</v>
      </c>
      <c r="D19" s="23">
        <f>'[1]CHI TIẾT CÁC TRƯỜNG'!D858</f>
        <v>2583568455</v>
      </c>
      <c r="E19" s="23">
        <f>'[1]CHI TIẾT CÁC TRƯỜNG'!I635</f>
        <v>86627354000</v>
      </c>
      <c r="F19" s="23"/>
      <c r="G19" s="22">
        <f>'[1]CHI TIẾT CÁC TRƯỜNG'!U635</f>
        <v>87188006595</v>
      </c>
      <c r="H19" s="22">
        <f>SUM(I19:J19)</f>
        <v>2022915860</v>
      </c>
      <c r="I19" s="23">
        <f>C19-G19</f>
        <v>2022915860</v>
      </c>
      <c r="J19" s="23"/>
      <c r="K19" s="19"/>
      <c r="L19" s="31"/>
    </row>
    <row r="20" spans="1:13" s="37" customFormat="1" ht="42" customHeight="1">
      <c r="A20" s="32">
        <v>2</v>
      </c>
      <c r="B20" s="33" t="s">
        <v>19</v>
      </c>
      <c r="C20" s="34">
        <f t="shared" ref="C20:C32" si="4">SUM(D20:F20)</f>
        <v>0</v>
      </c>
      <c r="D20" s="35"/>
      <c r="E20" s="35"/>
      <c r="F20" s="35"/>
      <c r="G20" s="35"/>
      <c r="H20" s="34">
        <f t="shared" ref="H20:H32" si="5">SUM(I20:J20)</f>
        <v>0</v>
      </c>
      <c r="I20" s="35"/>
      <c r="J20" s="35">
        <f>C20-G20</f>
        <v>0</v>
      </c>
      <c r="K20" s="36"/>
    </row>
    <row r="21" spans="1:13" ht="42" customHeight="1">
      <c r="A21" s="20">
        <v>3</v>
      </c>
      <c r="B21" s="21" t="s">
        <v>20</v>
      </c>
      <c r="C21" s="22">
        <f t="shared" si="4"/>
        <v>1634275000</v>
      </c>
      <c r="D21" s="23"/>
      <c r="E21" s="23">
        <f>'[1]CHI TIẾT CÁC TRƯỜNG'!O638+'[1]CHI TIẾT CÁC TRƯỜNG'!O639</f>
        <v>1634275000</v>
      </c>
      <c r="F21" s="23"/>
      <c r="G21" s="23">
        <f>'[1]CHI TIẾT CÁC TRƯỜNG'!T638+'[1]CHI TIẾT CÁC TRƯỜNG'!T639</f>
        <v>1604249000</v>
      </c>
      <c r="H21" s="22">
        <f t="shared" si="5"/>
        <v>30026000</v>
      </c>
      <c r="I21" s="23"/>
      <c r="J21" s="23">
        <f>C21-G21</f>
        <v>30026000</v>
      </c>
      <c r="K21" s="19"/>
      <c r="L21" s="31"/>
    </row>
    <row r="22" spans="1:13" s="37" customFormat="1" ht="42" customHeight="1">
      <c r="A22" s="32">
        <v>4</v>
      </c>
      <c r="B22" s="33" t="s">
        <v>21</v>
      </c>
      <c r="C22" s="34">
        <f t="shared" si="4"/>
        <v>0</v>
      </c>
      <c r="D22" s="35"/>
      <c r="E22" s="35"/>
      <c r="F22" s="35"/>
      <c r="G22" s="35"/>
      <c r="H22" s="34">
        <f t="shared" si="5"/>
        <v>0</v>
      </c>
      <c r="I22" s="35"/>
      <c r="J22" s="35">
        <f>C22-G22</f>
        <v>0</v>
      </c>
      <c r="K22" s="36"/>
    </row>
    <row r="23" spans="1:13" ht="42" customHeight="1">
      <c r="A23" s="20">
        <v>5</v>
      </c>
      <c r="B23" s="21" t="s">
        <v>22</v>
      </c>
      <c r="C23" s="22">
        <f t="shared" si="4"/>
        <v>371582000</v>
      </c>
      <c r="D23" s="23"/>
      <c r="E23" s="23">
        <f>'[1]CHI TIẾT CÁC TRƯỜNG'!O640+'[1]CHI TIẾT CÁC TRƯỜNG'!O641</f>
        <v>371582000</v>
      </c>
      <c r="F23" s="23"/>
      <c r="G23" s="23">
        <f>'[1]CHI TIẾT CÁC TRƯỜNG'!T640+'[1]CHI TIẾT CÁC TRƯỜNG'!T641</f>
        <v>255108000</v>
      </c>
      <c r="H23" s="22">
        <f t="shared" si="5"/>
        <v>116474000</v>
      </c>
      <c r="I23" s="23"/>
      <c r="J23" s="23">
        <f>C23-G23</f>
        <v>116474000</v>
      </c>
      <c r="K23" s="19"/>
    </row>
    <row r="24" spans="1:13" ht="42" customHeight="1">
      <c r="A24" s="20">
        <v>6</v>
      </c>
      <c r="B24" s="21" t="s">
        <v>23</v>
      </c>
      <c r="C24" s="22">
        <f t="shared" si="4"/>
        <v>1408459000</v>
      </c>
      <c r="D24" s="23"/>
      <c r="E24" s="23">
        <f>'[1]CHI TIẾT CÁC TRƯỜNG'!O642+'[1]CHI TIẾT CÁC TRƯỜNG'!O643</f>
        <v>1408459000</v>
      </c>
      <c r="F24" s="23"/>
      <c r="G24" s="23">
        <f>'[1]CHI TIẾT CÁC TRƯỜNG'!T642+'[1]CHI TIẾT CÁC TRƯỜNG'!T643</f>
        <v>1272059523</v>
      </c>
      <c r="H24" s="22">
        <f t="shared" si="5"/>
        <v>136399477</v>
      </c>
      <c r="I24" s="23"/>
      <c r="J24" s="23">
        <f>C24-G24</f>
        <v>136399477</v>
      </c>
      <c r="K24" s="19"/>
    </row>
    <row r="25" spans="1:13" s="37" customFormat="1" ht="42" customHeight="1">
      <c r="A25" s="32">
        <v>7</v>
      </c>
      <c r="B25" s="33" t="s">
        <v>24</v>
      </c>
      <c r="C25" s="34">
        <f t="shared" si="4"/>
        <v>0</v>
      </c>
      <c r="D25" s="35"/>
      <c r="E25" s="35"/>
      <c r="F25" s="35"/>
      <c r="G25" s="35"/>
      <c r="H25" s="34">
        <f t="shared" si="5"/>
        <v>0</v>
      </c>
      <c r="I25" s="35">
        <f>C25-G25</f>
        <v>0</v>
      </c>
      <c r="J25" s="35"/>
      <c r="K25" s="36"/>
    </row>
    <row r="26" spans="1:13" ht="42" customHeight="1">
      <c r="A26" s="20">
        <v>8</v>
      </c>
      <c r="B26" s="21" t="s">
        <v>25</v>
      </c>
      <c r="C26" s="22">
        <f t="shared" si="4"/>
        <v>7830000000</v>
      </c>
      <c r="D26" s="23"/>
      <c r="E26" s="23"/>
      <c r="F26" s="23">
        <f>'[1]CHI TIẾT CÁC TRƯỜNG'!O644</f>
        <v>7830000000</v>
      </c>
      <c r="G26" s="23">
        <f>'[1]CHI TIẾT CÁC TRƯỜNG'!T644</f>
        <v>7710493434</v>
      </c>
      <c r="H26" s="22">
        <f t="shared" si="5"/>
        <v>119506566</v>
      </c>
      <c r="I26" s="23">
        <f>C26-G26</f>
        <v>119506566</v>
      </c>
      <c r="J26" s="23"/>
      <c r="K26" s="19"/>
    </row>
    <row r="27" spans="1:13" ht="42" customHeight="1">
      <c r="A27" s="30">
        <v>9</v>
      </c>
      <c r="B27" s="21" t="s">
        <v>28</v>
      </c>
      <c r="C27" s="22">
        <f>SUM(D27:F27)</f>
        <v>950000000</v>
      </c>
      <c r="D27" s="23"/>
      <c r="E27" s="23"/>
      <c r="F27" s="23">
        <f>'[1]CHI TIẾT CÁC TRƯỜNG'!O645</f>
        <v>950000000</v>
      </c>
      <c r="G27" s="23">
        <f>'[1]CHI TIẾT CÁC TRƯỜNG'!T645</f>
        <v>861550000</v>
      </c>
      <c r="H27" s="22">
        <f>SUM(I27:J27)</f>
        <v>88450000</v>
      </c>
      <c r="I27" s="23">
        <f>C27-G27</f>
        <v>88450000</v>
      </c>
      <c r="J27" s="23"/>
      <c r="K27" s="19"/>
      <c r="L27" s="38"/>
    </row>
    <row r="28" spans="1:13" s="29" customFormat="1" ht="42" customHeight="1">
      <c r="A28" s="39">
        <v>10</v>
      </c>
      <c r="B28" s="25" t="s">
        <v>31</v>
      </c>
      <c r="C28" s="26">
        <f>SUM(D28:F28)</f>
        <v>621039000</v>
      </c>
      <c r="D28" s="27"/>
      <c r="E28" s="27"/>
      <c r="F28" s="27">
        <f>'[1]CHI TIẾT CÁC TRƯỜNG'!O646</f>
        <v>621039000</v>
      </c>
      <c r="G28" s="27">
        <f>'[1]CHI TIẾT CÁC TRƯỜNG'!T646</f>
        <v>621038597</v>
      </c>
      <c r="H28" s="26">
        <f>SUM(I28:J28)</f>
        <v>403</v>
      </c>
      <c r="I28" s="27"/>
      <c r="J28" s="27">
        <f>C28-G28</f>
        <v>403</v>
      </c>
      <c r="K28" s="28"/>
      <c r="L28" s="40"/>
    </row>
    <row r="29" spans="1:13" s="29" customFormat="1" ht="42" customHeight="1">
      <c r="A29" s="39"/>
      <c r="B29" s="25" t="s">
        <v>32</v>
      </c>
      <c r="C29" s="26">
        <v>3745993000</v>
      </c>
      <c r="D29" s="27"/>
      <c r="E29" s="27"/>
      <c r="F29" s="27"/>
      <c r="G29" s="27">
        <v>3581179400</v>
      </c>
      <c r="H29" s="26">
        <f t="shared" ref="H29:H31" si="6">SUM(I29:J29)</f>
        <v>164813600</v>
      </c>
      <c r="I29" s="27">
        <f>C29-G29</f>
        <v>164813600</v>
      </c>
      <c r="J29" s="27"/>
      <c r="K29" s="28"/>
      <c r="L29" s="40"/>
    </row>
    <row r="30" spans="1:13" s="29" customFormat="1" ht="42" customHeight="1">
      <c r="A30" s="39"/>
      <c r="B30" s="25" t="s">
        <v>33</v>
      </c>
      <c r="C30" s="26">
        <v>400000000</v>
      </c>
      <c r="D30" s="27"/>
      <c r="E30" s="27"/>
      <c r="F30" s="27"/>
      <c r="G30" s="27">
        <v>307816000</v>
      </c>
      <c r="H30" s="26">
        <f t="shared" si="6"/>
        <v>92184000</v>
      </c>
      <c r="I30" s="27"/>
      <c r="J30" s="27">
        <f>C30-G30</f>
        <v>92184000</v>
      </c>
      <c r="K30" s="28"/>
      <c r="L30" s="40"/>
    </row>
    <row r="31" spans="1:13" s="29" customFormat="1" ht="42" customHeight="1">
      <c r="A31" s="24"/>
      <c r="B31" s="25" t="s">
        <v>26</v>
      </c>
      <c r="C31" s="26">
        <v>2810000000</v>
      </c>
      <c r="D31" s="27"/>
      <c r="E31" s="27"/>
      <c r="F31" s="27"/>
      <c r="G31" s="27">
        <v>2123484000</v>
      </c>
      <c r="H31" s="26">
        <f t="shared" si="6"/>
        <v>686516000</v>
      </c>
      <c r="I31" s="27">
        <f>C31-G31</f>
        <v>686516000</v>
      </c>
      <c r="J31" s="27"/>
      <c r="K31" s="28"/>
    </row>
    <row r="32" spans="1:13" ht="42" customHeight="1">
      <c r="A32" s="30">
        <v>11</v>
      </c>
      <c r="B32" s="21" t="s">
        <v>34</v>
      </c>
      <c r="C32" s="22">
        <f t="shared" si="4"/>
        <v>100000000</v>
      </c>
      <c r="D32" s="23"/>
      <c r="E32" s="23"/>
      <c r="F32" s="23">
        <f>'[1]CHI TIẾT CÁC TRƯỜNG'!O647</f>
        <v>100000000</v>
      </c>
      <c r="G32" s="23">
        <f>'[1]CHI TIẾT CÁC TRƯỜNG'!T647</f>
        <v>100000000</v>
      </c>
      <c r="H32" s="22">
        <f t="shared" si="5"/>
        <v>0</v>
      </c>
      <c r="I32" s="23">
        <f>C32-G32</f>
        <v>0</v>
      </c>
      <c r="J32" s="23"/>
      <c r="K32" s="19"/>
      <c r="L32" s="31"/>
    </row>
    <row r="33" spans="1:13" ht="42" customHeight="1">
      <c r="A33" s="16" t="s">
        <v>35</v>
      </c>
      <c r="B33" s="17" t="s">
        <v>36</v>
      </c>
      <c r="C33" s="18">
        <f t="shared" ref="C33:J33" si="7">SUM(C34:C48)</f>
        <v>105140844450</v>
      </c>
      <c r="D33" s="18">
        <f t="shared" si="7"/>
        <v>1486114250</v>
      </c>
      <c r="E33" s="18">
        <f t="shared" si="7"/>
        <v>87069014000</v>
      </c>
      <c r="F33" s="18">
        <f t="shared" si="7"/>
        <v>8772441000</v>
      </c>
      <c r="G33" s="18">
        <f t="shared" si="7"/>
        <v>100861413194</v>
      </c>
      <c r="H33" s="18">
        <f t="shared" si="7"/>
        <v>4279431256</v>
      </c>
      <c r="I33" s="18">
        <f t="shared" si="7"/>
        <v>3657245324</v>
      </c>
      <c r="J33" s="18">
        <f t="shared" si="7"/>
        <v>622185932</v>
      </c>
      <c r="K33" s="19"/>
      <c r="L33" s="31"/>
      <c r="M33" s="31"/>
    </row>
    <row r="34" spans="1:13" ht="42" customHeight="1">
      <c r="A34" s="20">
        <v>1</v>
      </c>
      <c r="B34" s="21" t="s">
        <v>18</v>
      </c>
      <c r="C34" s="22">
        <f>SUM(D34:F34)</f>
        <v>85661633250</v>
      </c>
      <c r="D34" s="23">
        <f>'[1]CHI TIẾT CÁC TRƯỜNG'!D841</f>
        <v>1486114250</v>
      </c>
      <c r="E34" s="23">
        <f>'[1]CHI TIẾT CÁC TRƯỜNG'!I841</f>
        <v>84175519000</v>
      </c>
      <c r="F34" s="23"/>
      <c r="G34" s="23">
        <f>'[1]CHI TIẾT CÁC TRƯỜNG'!U841</f>
        <v>83102837571</v>
      </c>
      <c r="H34" s="22">
        <f>SUM(I34:J34)</f>
        <v>2558795679</v>
      </c>
      <c r="I34" s="23">
        <f>C34-G34</f>
        <v>2558795679</v>
      </c>
      <c r="J34" s="23"/>
      <c r="K34" s="19"/>
      <c r="L34" s="31"/>
    </row>
    <row r="35" spans="1:13" s="37" customFormat="1" ht="42" customHeight="1">
      <c r="A35" s="32">
        <v>2</v>
      </c>
      <c r="B35" s="33" t="s">
        <v>19</v>
      </c>
      <c r="C35" s="34">
        <f t="shared" ref="C35:C48" si="8">SUM(D35:F35)</f>
        <v>0</v>
      </c>
      <c r="D35" s="35"/>
      <c r="E35" s="35"/>
      <c r="F35" s="35"/>
      <c r="G35" s="35"/>
      <c r="H35" s="34">
        <f t="shared" ref="H35:H48" si="9">SUM(I35:J35)</f>
        <v>0</v>
      </c>
      <c r="I35" s="35"/>
      <c r="J35" s="35">
        <f>C35-G35</f>
        <v>0</v>
      </c>
      <c r="K35" s="36"/>
    </row>
    <row r="36" spans="1:13" ht="42" customHeight="1">
      <c r="A36" s="20">
        <v>3</v>
      </c>
      <c r="B36" s="21" t="s">
        <v>20</v>
      </c>
      <c r="C36" s="22">
        <f t="shared" si="8"/>
        <v>977150000</v>
      </c>
      <c r="D36" s="23"/>
      <c r="E36" s="23">
        <f>'[1]CHI TIẾT CÁC TRƯỜNG'!O844+'[1]CHI TIẾT CÁC TRƯỜNG'!O845</f>
        <v>977150000</v>
      </c>
      <c r="F36" s="23"/>
      <c r="G36" s="23">
        <f>'[1]CHI TIẾT CÁC TRƯỜNG'!T844+'[1]CHI TIẾT CÁC TRƯỜNG'!T845</f>
        <v>874760000</v>
      </c>
      <c r="H36" s="22">
        <f t="shared" si="9"/>
        <v>102390000</v>
      </c>
      <c r="I36" s="23"/>
      <c r="J36" s="23">
        <f>C36-G36</f>
        <v>102390000</v>
      </c>
      <c r="K36" s="19"/>
    </row>
    <row r="37" spans="1:13" s="46" customFormat="1" ht="42" customHeight="1">
      <c r="A37" s="41">
        <v>4</v>
      </c>
      <c r="B37" s="42" t="s">
        <v>21</v>
      </c>
      <c r="C37" s="43">
        <f t="shared" si="8"/>
        <v>217182000</v>
      </c>
      <c r="D37" s="44"/>
      <c r="E37" s="44">
        <f>'[1]CHI TIẾT CÁC TRƯỜNG'!H846+'[1]CHI TIẾT CÁC TRƯỜNG'!H847</f>
        <v>217182000</v>
      </c>
      <c r="F37" s="44"/>
      <c r="G37" s="44">
        <f>'[1]CHI TIẾT CÁC TRƯỜNG'!T846+'[1]CHI TIẾT CÁC TRƯỜNG'!T847</f>
        <v>196425000</v>
      </c>
      <c r="H37" s="43">
        <f t="shared" si="9"/>
        <v>20757000</v>
      </c>
      <c r="I37" s="44"/>
      <c r="J37" s="44">
        <f>C37-G37</f>
        <v>20757000</v>
      </c>
      <c r="K37" s="45"/>
    </row>
    <row r="38" spans="1:13" ht="42" customHeight="1">
      <c r="A38" s="20">
        <v>5</v>
      </c>
      <c r="B38" s="21" t="s">
        <v>22</v>
      </c>
      <c r="C38" s="22">
        <f t="shared" si="8"/>
        <v>318422000</v>
      </c>
      <c r="D38" s="23"/>
      <c r="E38" s="23">
        <f>'[1]CHI TIẾT CÁC TRƯỜNG'!O848+'[1]CHI TIẾT CÁC TRƯỜNG'!O849</f>
        <v>318422000</v>
      </c>
      <c r="F38" s="23"/>
      <c r="G38" s="23">
        <f>'[1]CHI TIẾT CÁC TRƯỜNG'!T848+'[1]CHI TIẾT CÁC TRƯỜNG'!T849</f>
        <v>184176000</v>
      </c>
      <c r="H38" s="22">
        <f t="shared" si="9"/>
        <v>134246000</v>
      </c>
      <c r="I38" s="23"/>
      <c r="J38" s="23">
        <f>C38-G38</f>
        <v>134246000</v>
      </c>
      <c r="K38" s="19"/>
    </row>
    <row r="39" spans="1:13" ht="42" customHeight="1">
      <c r="A39" s="20">
        <v>6</v>
      </c>
      <c r="B39" s="21" t="s">
        <v>23</v>
      </c>
      <c r="C39" s="22">
        <f t="shared" si="8"/>
        <v>1380741000</v>
      </c>
      <c r="D39" s="23"/>
      <c r="E39" s="23">
        <f>'[1]CHI TIẾT CÁC TRƯỜNG'!O850+'[1]CHI TIẾT CÁC TRƯỜNG'!O851</f>
        <v>1380741000</v>
      </c>
      <c r="F39" s="23"/>
      <c r="G39" s="23">
        <f>'[1]CHI TIẾT CÁC TRƯỜNG'!T850+'[1]CHI TIẾT CÁC TRƯỜNG'!T851</f>
        <v>1271438432</v>
      </c>
      <c r="H39" s="22">
        <f t="shared" si="9"/>
        <v>109302568</v>
      </c>
      <c r="I39" s="23"/>
      <c r="J39" s="23">
        <f>C39-G39</f>
        <v>109302568</v>
      </c>
      <c r="K39" s="19"/>
    </row>
    <row r="40" spans="1:13" s="37" customFormat="1" ht="42" customHeight="1">
      <c r="A40" s="32">
        <v>7</v>
      </c>
      <c r="B40" s="33" t="s">
        <v>24</v>
      </c>
      <c r="C40" s="34">
        <f t="shared" si="8"/>
        <v>0</v>
      </c>
      <c r="D40" s="35"/>
      <c r="E40" s="35"/>
      <c r="F40" s="35"/>
      <c r="G40" s="35"/>
      <c r="H40" s="34">
        <f t="shared" si="9"/>
        <v>0</v>
      </c>
      <c r="I40" s="35">
        <f>C40-G40</f>
        <v>0</v>
      </c>
      <c r="J40" s="35"/>
      <c r="K40" s="36"/>
    </row>
    <row r="41" spans="1:13" ht="42" customHeight="1">
      <c r="A41" s="20">
        <v>8</v>
      </c>
      <c r="B41" s="21" t="s">
        <v>25</v>
      </c>
      <c r="C41" s="22">
        <f t="shared" si="8"/>
        <v>7919000000</v>
      </c>
      <c r="D41" s="23"/>
      <c r="E41" s="23"/>
      <c r="F41" s="23">
        <f>'[1]CHI TIẾT CÁC TRƯỜNG'!O852</f>
        <v>7919000000</v>
      </c>
      <c r="G41" s="23">
        <f>'[1]CHI TIẾT CÁC TRƯỜNG'!T852</f>
        <v>7747804355</v>
      </c>
      <c r="H41" s="22">
        <f t="shared" si="9"/>
        <v>171195645</v>
      </c>
      <c r="I41" s="23">
        <f>C41-G41</f>
        <v>171195645</v>
      </c>
      <c r="J41" s="23"/>
      <c r="K41" s="19"/>
    </row>
    <row r="42" spans="1:13" ht="42" customHeight="1">
      <c r="A42" s="30">
        <v>9</v>
      </c>
      <c r="B42" s="21" t="s">
        <v>28</v>
      </c>
      <c r="C42" s="22">
        <f t="shared" si="8"/>
        <v>250000000</v>
      </c>
      <c r="D42" s="23"/>
      <c r="E42" s="23"/>
      <c r="F42" s="23">
        <f>'[1]CHI TIẾT CÁC TRƯỜNG'!O853</f>
        <v>250000000</v>
      </c>
      <c r="G42" s="23">
        <f>'[1]CHI TIẾT CÁC TRƯỜNG'!T853</f>
        <v>200000000</v>
      </c>
      <c r="H42" s="22">
        <f t="shared" si="9"/>
        <v>50000000</v>
      </c>
      <c r="I42" s="23">
        <f>C42-G42</f>
        <v>50000000</v>
      </c>
      <c r="J42" s="23"/>
      <c r="K42" s="19"/>
    </row>
    <row r="43" spans="1:13" ht="42" customHeight="1">
      <c r="A43" s="30">
        <v>10</v>
      </c>
      <c r="B43" s="21" t="s">
        <v>31</v>
      </c>
      <c r="C43" s="22">
        <f t="shared" si="8"/>
        <v>603441000</v>
      </c>
      <c r="D43" s="23"/>
      <c r="E43" s="23"/>
      <c r="F43" s="23">
        <f>'[1]CHI TIẾT CÁC TRƯỜNG'!O854</f>
        <v>603441000</v>
      </c>
      <c r="G43" s="23">
        <f>'[1]CHI TIẾT CÁC TRƯỜNG'!T854</f>
        <v>603441000</v>
      </c>
      <c r="H43" s="22">
        <f t="shared" si="9"/>
        <v>0</v>
      </c>
      <c r="I43" s="23">
        <f>C43-G43</f>
        <v>0</v>
      </c>
      <c r="J43" s="23">
        <f>C43-G43</f>
        <v>0</v>
      </c>
      <c r="K43" s="19"/>
    </row>
    <row r="44" spans="1:13" s="29" customFormat="1" ht="42" customHeight="1">
      <c r="A44" s="39"/>
      <c r="B44" s="25" t="s">
        <v>37</v>
      </c>
      <c r="C44" s="26">
        <v>5454007000</v>
      </c>
      <c r="D44" s="27"/>
      <c r="E44" s="27"/>
      <c r="F44" s="27"/>
      <c r="G44" s="47">
        <v>5391181400</v>
      </c>
      <c r="H44" s="26">
        <f t="shared" si="9"/>
        <v>62825600</v>
      </c>
      <c r="I44" s="27"/>
      <c r="J44" s="27">
        <f>C44-G44</f>
        <v>62825600</v>
      </c>
      <c r="K44" s="28"/>
    </row>
    <row r="45" spans="1:13" s="29" customFormat="1" ht="42" customHeight="1">
      <c r="A45" s="24"/>
      <c r="B45" s="25" t="s">
        <v>26</v>
      </c>
      <c r="C45" s="26">
        <v>840000000</v>
      </c>
      <c r="D45" s="27"/>
      <c r="E45" s="27"/>
      <c r="F45" s="27"/>
      <c r="G45" s="27">
        <v>429081636</v>
      </c>
      <c r="H45" s="26">
        <f>C45-G45</f>
        <v>410918364</v>
      </c>
      <c r="I45" s="48">
        <v>218253600</v>
      </c>
      <c r="J45" s="27">
        <f>H45-I45</f>
        <v>192664764</v>
      </c>
      <c r="K45" s="28"/>
    </row>
    <row r="46" spans="1:13" s="29" customFormat="1" ht="42" customHeight="1">
      <c r="A46" s="24"/>
      <c r="B46" s="25" t="s">
        <v>38</v>
      </c>
      <c r="C46" s="26">
        <v>1200000000</v>
      </c>
      <c r="D46" s="27"/>
      <c r="E46" s="27"/>
      <c r="F46" s="27"/>
      <c r="G46" s="27">
        <v>660152800</v>
      </c>
      <c r="H46" s="26">
        <f t="shared" si="9"/>
        <v>539847200</v>
      </c>
      <c r="I46" s="27">
        <f>C46-G46</f>
        <v>539847200</v>
      </c>
      <c r="J46" s="27"/>
      <c r="K46" s="28"/>
      <c r="L46" s="40"/>
    </row>
    <row r="47" spans="1:13" s="29" customFormat="1" ht="42" customHeight="1">
      <c r="A47" s="24"/>
      <c r="B47" s="25" t="s">
        <v>39</v>
      </c>
      <c r="C47" s="26">
        <v>319268200</v>
      </c>
      <c r="D47" s="27"/>
      <c r="E47" s="27"/>
      <c r="F47" s="27"/>
      <c r="G47" s="27">
        <v>200115000</v>
      </c>
      <c r="H47" s="26">
        <f t="shared" si="9"/>
        <v>119153200</v>
      </c>
      <c r="I47" s="27">
        <f>C47-G47</f>
        <v>119153200</v>
      </c>
      <c r="J47" s="27"/>
      <c r="K47" s="28"/>
      <c r="L47" s="40"/>
    </row>
    <row r="48" spans="1:13" s="37" customFormat="1" ht="42" customHeight="1">
      <c r="A48" s="49">
        <v>11</v>
      </c>
      <c r="B48" s="33" t="s">
        <v>34</v>
      </c>
      <c r="C48" s="34">
        <f t="shared" si="8"/>
        <v>0</v>
      </c>
      <c r="D48" s="35"/>
      <c r="E48" s="35"/>
      <c r="F48" s="35"/>
      <c r="G48" s="35"/>
      <c r="H48" s="34">
        <f t="shared" si="9"/>
        <v>0</v>
      </c>
      <c r="I48" s="35">
        <f>C48-G48</f>
        <v>0</v>
      </c>
      <c r="J48" s="35"/>
      <c r="K48" s="36"/>
    </row>
    <row r="49" spans="1:13" ht="42" customHeight="1">
      <c r="A49" s="16" t="s">
        <v>40</v>
      </c>
      <c r="B49" s="17" t="s">
        <v>41</v>
      </c>
      <c r="C49" s="18">
        <f t="shared" ref="C49:J49" si="10">SUM(C50:C60)</f>
        <v>282127964758</v>
      </c>
      <c r="D49" s="18">
        <f t="shared" si="10"/>
        <v>7812327958</v>
      </c>
      <c r="E49" s="18">
        <f t="shared" si="10"/>
        <v>247901950000</v>
      </c>
      <c r="F49" s="18">
        <f t="shared" si="10"/>
        <v>26413686800</v>
      </c>
      <c r="G49" s="18">
        <f t="shared" si="10"/>
        <v>273198123123</v>
      </c>
      <c r="H49" s="18">
        <f t="shared" si="10"/>
        <v>8929841635</v>
      </c>
      <c r="I49" s="18">
        <f t="shared" si="10"/>
        <v>7829715634</v>
      </c>
      <c r="J49" s="18">
        <f t="shared" si="10"/>
        <v>1100126001</v>
      </c>
      <c r="K49" s="19"/>
      <c r="L49" s="31"/>
      <c r="M49" s="31"/>
    </row>
    <row r="50" spans="1:13" ht="42" customHeight="1">
      <c r="A50" s="20">
        <v>1</v>
      </c>
      <c r="B50" s="21" t="s">
        <v>18</v>
      </c>
      <c r="C50" s="22">
        <f>SUM(D50:F50)</f>
        <v>246767090958</v>
      </c>
      <c r="D50" s="23">
        <f>D7+D19+D34</f>
        <v>7812327958</v>
      </c>
      <c r="E50" s="23">
        <f>E7+E19+E34</f>
        <v>238954763000</v>
      </c>
      <c r="F50" s="23">
        <f>F7+F19+F34</f>
        <v>0</v>
      </c>
      <c r="G50" s="23">
        <f>G7+G19+G34</f>
        <v>239713681888</v>
      </c>
      <c r="H50" s="22">
        <f>SUM(I50:J50)</f>
        <v>7053409070</v>
      </c>
      <c r="I50" s="23">
        <f>C50-G50</f>
        <v>7053409070</v>
      </c>
      <c r="J50" s="23"/>
      <c r="K50" s="19"/>
      <c r="L50" s="31"/>
    </row>
    <row r="51" spans="1:13" s="37" customFormat="1" ht="42" customHeight="1">
      <c r="A51" s="32">
        <v>2</v>
      </c>
      <c r="B51" s="33" t="s">
        <v>19</v>
      </c>
      <c r="C51" s="34">
        <f t="shared" ref="C51:C60" si="11">SUM(D51:F51)</f>
        <v>1038400000</v>
      </c>
      <c r="D51" s="35"/>
      <c r="E51" s="35">
        <f>E8</f>
        <v>1038400000</v>
      </c>
      <c r="F51" s="35">
        <f>F8</f>
        <v>0</v>
      </c>
      <c r="G51" s="35">
        <f>G8</f>
        <v>823840000</v>
      </c>
      <c r="H51" s="34">
        <f t="shared" ref="H51:H60" si="12">SUM(I51:J51)</f>
        <v>214560000</v>
      </c>
      <c r="I51" s="35"/>
      <c r="J51" s="35">
        <f>C51-G51</f>
        <v>214560000</v>
      </c>
      <c r="K51" s="36"/>
    </row>
    <row r="52" spans="1:13" ht="42" customHeight="1">
      <c r="A52" s="20">
        <v>3</v>
      </c>
      <c r="B52" s="21" t="s">
        <v>20</v>
      </c>
      <c r="C52" s="22">
        <f t="shared" si="11"/>
        <v>3460950000</v>
      </c>
      <c r="D52" s="23"/>
      <c r="E52" s="23">
        <f>E9+E21+E36</f>
        <v>3460950000</v>
      </c>
      <c r="F52" s="23">
        <f>F9+F21+F36</f>
        <v>0</v>
      </c>
      <c r="G52" s="23">
        <f>G9+G21+G36</f>
        <v>3292684000</v>
      </c>
      <c r="H52" s="22">
        <f t="shared" si="12"/>
        <v>168266000</v>
      </c>
      <c r="I52" s="23"/>
      <c r="J52" s="23">
        <f>C52-G52</f>
        <v>168266000</v>
      </c>
      <c r="K52" s="19"/>
      <c r="L52" s="31"/>
    </row>
    <row r="53" spans="1:13" s="46" customFormat="1" ht="42" customHeight="1">
      <c r="A53" s="41">
        <v>4</v>
      </c>
      <c r="B53" s="42" t="s">
        <v>21</v>
      </c>
      <c r="C53" s="43">
        <f t="shared" si="11"/>
        <v>415591000</v>
      </c>
      <c r="D53" s="44"/>
      <c r="E53" s="23">
        <f>E10+E22+E37</f>
        <v>415591000</v>
      </c>
      <c r="F53" s="23">
        <f>F10+F22+F37</f>
        <v>0</v>
      </c>
      <c r="G53" s="23">
        <f>G10+G22+G37</f>
        <v>322886500</v>
      </c>
      <c r="H53" s="43">
        <f t="shared" si="12"/>
        <v>92704500</v>
      </c>
      <c r="I53" s="44"/>
      <c r="J53" s="44">
        <f>C53-G53</f>
        <v>92704500</v>
      </c>
      <c r="K53" s="45"/>
    </row>
    <row r="54" spans="1:13" ht="42" customHeight="1">
      <c r="A54" s="20">
        <v>5</v>
      </c>
      <c r="B54" s="21" t="s">
        <v>22</v>
      </c>
      <c r="C54" s="22">
        <f t="shared" si="11"/>
        <v>783103000</v>
      </c>
      <c r="D54" s="23"/>
      <c r="E54" s="23">
        <f>E11+E23+E38</f>
        <v>783103000</v>
      </c>
      <c r="F54" s="23">
        <f>F11+F23+F38</f>
        <v>0</v>
      </c>
      <c r="G54" s="23">
        <f>G11+G23+G38</f>
        <v>477028000</v>
      </c>
      <c r="H54" s="22">
        <f t="shared" si="12"/>
        <v>306075000</v>
      </c>
      <c r="I54" s="23"/>
      <c r="J54" s="23">
        <f>C54-G54</f>
        <v>306075000</v>
      </c>
      <c r="K54" s="19"/>
      <c r="L54" s="31"/>
    </row>
    <row r="55" spans="1:13" ht="42" customHeight="1">
      <c r="A55" s="20">
        <v>6</v>
      </c>
      <c r="B55" s="21" t="s">
        <v>23</v>
      </c>
      <c r="C55" s="22">
        <f t="shared" si="11"/>
        <v>3249143000</v>
      </c>
      <c r="D55" s="23"/>
      <c r="E55" s="23">
        <f>E12+E24+E39</f>
        <v>3249143000</v>
      </c>
      <c r="F55" s="23">
        <f>F12+F24+F39</f>
        <v>0</v>
      </c>
      <c r="G55" s="23">
        <f>G12+G24+G39</f>
        <v>2930622902</v>
      </c>
      <c r="H55" s="22">
        <f t="shared" si="12"/>
        <v>318520098</v>
      </c>
      <c r="I55" s="23"/>
      <c r="J55" s="23">
        <f>C55-G55</f>
        <v>318520098</v>
      </c>
      <c r="K55" s="19"/>
    </row>
    <row r="56" spans="1:13" s="37" customFormat="1" ht="42" customHeight="1">
      <c r="A56" s="32">
        <v>7</v>
      </c>
      <c r="B56" s="33" t="s">
        <v>24</v>
      </c>
      <c r="C56" s="34">
        <f t="shared" si="11"/>
        <v>1622206800</v>
      </c>
      <c r="D56" s="35"/>
      <c r="E56" s="35"/>
      <c r="F56" s="35">
        <f>F13</f>
        <v>1622206800</v>
      </c>
      <c r="G56" s="35">
        <f>G13</f>
        <v>1615153000</v>
      </c>
      <c r="H56" s="34">
        <f t="shared" si="12"/>
        <v>7053800</v>
      </c>
      <c r="I56" s="35">
        <f>C56-G56</f>
        <v>7053800</v>
      </c>
      <c r="J56" s="35"/>
      <c r="K56" s="36"/>
    </row>
    <row r="57" spans="1:13" ht="42" customHeight="1">
      <c r="A57" s="20">
        <v>8</v>
      </c>
      <c r="B57" s="21" t="s">
        <v>25</v>
      </c>
      <c r="C57" s="22">
        <f t="shared" si="11"/>
        <v>22253000000</v>
      </c>
      <c r="D57" s="23"/>
      <c r="E57" s="23"/>
      <c r="F57" s="23">
        <f>F14+F26+F41</f>
        <v>22253000000</v>
      </c>
      <c r="G57" s="23">
        <f>G14+G26+G41</f>
        <v>21623197236</v>
      </c>
      <c r="H57" s="22">
        <f t="shared" si="12"/>
        <v>629802764</v>
      </c>
      <c r="I57" s="23">
        <f>C57-G57</f>
        <v>629802764</v>
      </c>
      <c r="J57" s="23"/>
      <c r="K57" s="19"/>
    </row>
    <row r="58" spans="1:13" ht="42" customHeight="1">
      <c r="A58" s="30">
        <v>9</v>
      </c>
      <c r="B58" s="21" t="s">
        <v>28</v>
      </c>
      <c r="C58" s="22">
        <f t="shared" si="11"/>
        <v>1214000000</v>
      </c>
      <c r="D58" s="23"/>
      <c r="E58" s="23"/>
      <c r="F58" s="23">
        <f>F17+F27+F42</f>
        <v>1214000000</v>
      </c>
      <c r="G58" s="23">
        <f>G17+G27+G42</f>
        <v>1074550000</v>
      </c>
      <c r="H58" s="22">
        <f t="shared" si="12"/>
        <v>139450000</v>
      </c>
      <c r="I58" s="23">
        <f>C58-G58</f>
        <v>139450000</v>
      </c>
      <c r="J58" s="23"/>
      <c r="K58" s="19"/>
    </row>
    <row r="59" spans="1:13" ht="42" customHeight="1">
      <c r="A59" s="30">
        <v>10</v>
      </c>
      <c r="B59" s="21" t="s">
        <v>31</v>
      </c>
      <c r="C59" s="22">
        <f t="shared" si="11"/>
        <v>1224480000</v>
      </c>
      <c r="D59" s="23"/>
      <c r="E59" s="23"/>
      <c r="F59" s="23">
        <f>F28+F43</f>
        <v>1224480000</v>
      </c>
      <c r="G59" s="23">
        <f>G28+G43</f>
        <v>1224479597</v>
      </c>
      <c r="H59" s="22">
        <f t="shared" si="12"/>
        <v>403</v>
      </c>
      <c r="I59" s="23"/>
      <c r="J59" s="23">
        <f>C59-G59</f>
        <v>403</v>
      </c>
      <c r="K59" s="19"/>
    </row>
    <row r="60" spans="1:13" s="37" customFormat="1" ht="42" customHeight="1">
      <c r="A60" s="49">
        <v>11</v>
      </c>
      <c r="B60" s="33" t="s">
        <v>34</v>
      </c>
      <c r="C60" s="34">
        <f t="shared" si="11"/>
        <v>100000000</v>
      </c>
      <c r="D60" s="35"/>
      <c r="E60" s="35"/>
      <c r="F60" s="35">
        <f>F32</f>
        <v>100000000</v>
      </c>
      <c r="G60" s="35">
        <f>G32</f>
        <v>100000000</v>
      </c>
      <c r="H60" s="34">
        <f t="shared" si="12"/>
        <v>0</v>
      </c>
      <c r="I60" s="35">
        <f>C60-G60</f>
        <v>0</v>
      </c>
      <c r="J60" s="35"/>
      <c r="K60" s="36"/>
    </row>
    <row r="61" spans="1:13">
      <c r="C61" s="50"/>
      <c r="D61" s="50"/>
      <c r="E61" s="50"/>
      <c r="F61" s="50"/>
      <c r="G61" s="50"/>
      <c r="H61" s="50"/>
      <c r="I61" s="50"/>
      <c r="J61" s="50"/>
      <c r="K61" s="50"/>
    </row>
    <row r="62" spans="1:13">
      <c r="C62" s="31"/>
      <c r="I62" s="31"/>
    </row>
    <row r="63" spans="1:13">
      <c r="I63" s="31"/>
    </row>
    <row r="65" spans="3:9">
      <c r="E65" s="31"/>
      <c r="H65" s="31"/>
    </row>
    <row r="66" spans="3:9">
      <c r="C66" s="31"/>
      <c r="G66" s="51"/>
      <c r="H66" s="31"/>
    </row>
    <row r="67" spans="3:9">
      <c r="C67" s="31"/>
      <c r="D67" s="51"/>
      <c r="G67" s="51"/>
      <c r="H67" s="31"/>
    </row>
    <row r="69" spans="3:9">
      <c r="C69" s="38"/>
      <c r="D69" s="38"/>
      <c r="E69" s="38"/>
      <c r="F69" s="38"/>
      <c r="G69" s="38"/>
      <c r="I69" s="31"/>
    </row>
  </sheetData>
  <mergeCells count="7">
    <mergeCell ref="A1:K1"/>
    <mergeCell ref="A3:A4"/>
    <mergeCell ref="B3:B4"/>
    <mergeCell ref="C3:F3"/>
    <mergeCell ref="G3:G4"/>
    <mergeCell ref="H3:J3"/>
    <mergeCell ref="K3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21AK22.COM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2024-03-29T09:54:12Z</dcterms:created>
  <dcterms:modified xsi:type="dcterms:W3CDTF">2024-03-29T09:56:22Z</dcterms:modified>
</cp:coreProperties>
</file>